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F344DB9-7107-4DD6-97B4-BF0E1FDE96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0 acr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6" l="1"/>
  <c r="O8" i="6"/>
  <c r="M8" i="6"/>
  <c r="L8" i="6"/>
  <c r="J8" i="6"/>
  <c r="H8" i="6"/>
  <c r="G8" i="6"/>
  <c r="D8" i="6"/>
  <c r="K5" i="6"/>
  <c r="R5" i="6" s="1"/>
  <c r="I5" i="6"/>
  <c r="K4" i="6"/>
  <c r="R4" i="6" s="1"/>
  <c r="I4" i="6"/>
  <c r="K3" i="6"/>
  <c r="R3" i="6" s="1"/>
  <c r="I3" i="6"/>
  <c r="K2" i="6"/>
  <c r="R2" i="6" s="1"/>
  <c r="I2" i="6"/>
  <c r="Q2" i="6" l="1"/>
  <c r="I10" i="6"/>
  <c r="I9" i="6"/>
  <c r="K8" i="6"/>
  <c r="M10" i="6" s="1"/>
  <c r="Q3" i="6"/>
  <c r="Q5" i="6"/>
  <c r="Q4" i="6"/>
  <c r="P10" i="6" l="1"/>
  <c r="R10" i="6"/>
</calcChain>
</file>

<file path=xl/sharedStrings.xml><?xml version="1.0" encoding="utf-8"?>
<sst xmlns="http://schemas.openxmlformats.org/spreadsheetml/2006/main" count="56" uniqueCount="44">
  <si>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</si>
  <si>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</si>
  <si>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</si>
  <si>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</si>
  <si>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</si>
  <si>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</si>
  <si>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</si>
  <si>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</si>
  <si>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</si>
  <si>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</si>
  <si>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</si>
  <si>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</si>
  <si>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</si>
  <si>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</si>
  <si>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</si>
  <si>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</si>
  <si>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</si>
  <si>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</si>
  <si>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Actual Front</t>
  </si>
  <si>
    <t>Other Parcels in Sale</t>
  </si>
  <si>
    <t>Land Table</t>
  </si>
  <si>
    <t>19-MULTI PARCEL ARM'S LENGTH</t>
  </si>
  <si>
    <t/>
  </si>
  <si>
    <t>SECTION LOTS AND ACREAGE</t>
  </si>
  <si>
    <t>WD</t>
  </si>
  <si>
    <t>110-004-201-001-00</t>
  </si>
  <si>
    <t>OLD M-30</t>
  </si>
  <si>
    <t>03-ARM'S LENGTH</t>
  </si>
  <si>
    <t>110-021-400-001-00</t>
  </si>
  <si>
    <t>499 E WINEGARS RD</t>
  </si>
  <si>
    <t>110-022-300-004-00</t>
  </si>
  <si>
    <t>110-023-300-002-00</t>
  </si>
  <si>
    <t>1305 S WIEMAN RD</t>
  </si>
  <si>
    <t>110-026-100-001-00</t>
  </si>
  <si>
    <t>1526 BIRMA TRAIL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</si>
  <si>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</si>
  <si>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</si>
  <si>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</si>
  <si>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</si>
  <si>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</si>
  <si>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</si>
  <si>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</si>
  <si>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Used $3500</t>
  </si>
  <si>
    <t>AG and Residential were combined for the land analysis due to a lack of AG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</si>
</sst>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1557-7740-4514-9BC1-644B607FE814}">
  <dimension ref="A1:U14"/>
  <sheetViews>
    <sheetView tabSelected="1" view="pageLayout" topLeftCell="K1" zoomScaleNormal="100" workbookViewId="0">
      <selection activeCell="P14" sqref="P14"/>
    </sheetView>
  </sheetViews>
  <sheetFormatPr defaultRowHeight="15" x14ac:dyDescent="0.25"/>
  <cols>
    <col min="1" max="1" width="20.7109375" bestFit="1" customWidth="1" collapsed="1"/>
    <col min="2" max="2" width="20.7109375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32.7109375" bestFit="1" customWidth="1" collapsed="1"/>
    <col min="7" max="7" width="12.7109375" bestFit="1" customWidth="1" collapsed="1"/>
    <col min="8" max="8" width="15.42578125" customWidth="1" collapsed="1"/>
    <col min="9" max="9" width="12.7109375" customWidth="1" collapsed="1"/>
    <col min="10" max="10" width="14.140625" customWidth="1" collapsed="1"/>
    <col min="11" max="11" width="13.85546875" customWidth="1" collapsed="1"/>
    <col min="12" max="12" width="14.28515625" customWidth="1" collapsed="1"/>
    <col min="13" max="13" width="11.28515625" customWidth="1" collapsed="1"/>
    <col min="14" max="14" width="7" customWidth="1" collapsed="1"/>
    <col min="15" max="15" width="12.5703125" customWidth="1" collapsed="1"/>
    <col min="16" max="16" width="10.42578125" customWidth="1" collapsed="1"/>
    <col min="17" max="17" width="11.5703125" customWidth="1" collapsed="1"/>
    <col min="18" max="18" width="13" customWidth="1" collapsed="1"/>
    <col min="19" max="19" width="12.42578125" customWidth="1" collapsed="1"/>
    <col min="20" max="20" width="22.42578125" customWidth="1" collapsed="1"/>
    <col min="21" max="21" width="28.7109375" bestFit="1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8" t="s">
        <v>17</v>
      </c>
      <c r="S1" s="7" t="s">
        <v>18</v>
      </c>
      <c r="T1" s="1" t="s">
        <v>19</v>
      </c>
      <c r="U1" s="1" t="s">
        <v>20</v>
      </c>
    </row>
    <row r="2" spans="1:21" x14ac:dyDescent="0.25">
      <c r="A2" s="17" t="s">
        <v>25</v>
      </c>
      <c r="B2" s="17" t="s">
        <v>26</v>
      </c>
      <c r="C2" s="18">
        <v>45103</v>
      </c>
      <c r="D2" s="19">
        <v>110000</v>
      </c>
      <c r="E2" s="17" t="s">
        <v>24</v>
      </c>
      <c r="F2" s="17" t="s">
        <v>27</v>
      </c>
      <c r="G2" s="19">
        <v>110000</v>
      </c>
      <c r="H2" s="19">
        <v>44300</v>
      </c>
      <c r="I2" s="20">
        <f t="shared" ref="I2:I5" si="0">H2/G2*100</f>
        <v>40.272727272727273</v>
      </c>
      <c r="J2" s="19">
        <v>121200</v>
      </c>
      <c r="K2" s="19">
        <f>G2-0</f>
        <v>110000</v>
      </c>
      <c r="L2" s="19">
        <v>121200</v>
      </c>
      <c r="M2" s="21">
        <v>0</v>
      </c>
      <c r="N2" s="22">
        <v>0</v>
      </c>
      <c r="O2" s="23">
        <v>30.6</v>
      </c>
      <c r="P2" s="23">
        <v>30.6</v>
      </c>
      <c r="Q2" s="19">
        <f t="shared" ref="Q2:Q5" si="1">K2/O2</f>
        <v>3594.7712418300653</v>
      </c>
      <c r="R2" s="24">
        <f t="shared" ref="R2:R5" si="2">K2/O2/43560</f>
        <v>8.252459232851389E-2</v>
      </c>
      <c r="S2" s="23">
        <v>0</v>
      </c>
      <c r="T2" s="17" t="s">
        <v>22</v>
      </c>
      <c r="U2" s="17" t="s">
        <v>23</v>
      </c>
    </row>
    <row r="3" spans="1:21" x14ac:dyDescent="0.25">
      <c r="A3" s="9" t="s">
        <v>28</v>
      </c>
      <c r="B3" s="9" t="s">
        <v>29</v>
      </c>
      <c r="C3" s="10">
        <v>45968</v>
      </c>
      <c r="D3" s="11">
        <v>229900</v>
      </c>
      <c r="E3" s="9" t="s">
        <v>24</v>
      </c>
      <c r="F3" s="9" t="s">
        <v>21</v>
      </c>
      <c r="G3" s="11">
        <v>229900</v>
      </c>
      <c r="H3" s="11">
        <v>97300</v>
      </c>
      <c r="I3" s="12">
        <f t="shared" si="0"/>
        <v>42.322749021313619</v>
      </c>
      <c r="J3" s="11">
        <v>195759</v>
      </c>
      <c r="K3" s="11">
        <f>G3-51179</f>
        <v>178721</v>
      </c>
      <c r="L3" s="11">
        <v>144580</v>
      </c>
      <c r="M3" s="13">
        <v>0</v>
      </c>
      <c r="N3" s="14">
        <v>0</v>
      </c>
      <c r="O3" s="15">
        <v>41.02</v>
      </c>
      <c r="P3" s="15">
        <v>40</v>
      </c>
      <c r="Q3" s="11">
        <f t="shared" si="1"/>
        <v>4356.923451974646</v>
      </c>
      <c r="R3" s="16">
        <f t="shared" si="2"/>
        <v>0.10002119954028113</v>
      </c>
      <c r="S3" s="15">
        <v>0</v>
      </c>
      <c r="T3" s="9" t="s">
        <v>30</v>
      </c>
      <c r="U3" s="9" t="s">
        <v>23</v>
      </c>
    </row>
    <row r="4" spans="1:21" x14ac:dyDescent="0.25">
      <c r="A4" s="9" t="s">
        <v>31</v>
      </c>
      <c r="B4" s="9" t="s">
        <v>32</v>
      </c>
      <c r="C4" s="10">
        <v>45555</v>
      </c>
      <c r="D4" s="11">
        <v>175000</v>
      </c>
      <c r="E4" s="9" t="s">
        <v>24</v>
      </c>
      <c r="F4" s="9" t="s">
        <v>27</v>
      </c>
      <c r="G4" s="11">
        <v>175000</v>
      </c>
      <c r="H4" s="11">
        <v>109800</v>
      </c>
      <c r="I4" s="12">
        <f t="shared" si="0"/>
        <v>62.742857142857147</v>
      </c>
      <c r="J4" s="11">
        <v>191915</v>
      </c>
      <c r="K4" s="11">
        <f>G4-23915</f>
        <v>151085</v>
      </c>
      <c r="L4" s="11">
        <v>168000</v>
      </c>
      <c r="M4" s="13">
        <v>0</v>
      </c>
      <c r="N4" s="14">
        <v>0</v>
      </c>
      <c r="O4" s="15">
        <v>57.5</v>
      </c>
      <c r="P4" s="15">
        <v>57.5</v>
      </c>
      <c r="Q4" s="11">
        <f t="shared" si="1"/>
        <v>2627.5652173913045</v>
      </c>
      <c r="R4" s="16">
        <f t="shared" si="2"/>
        <v>6.0320597277119019E-2</v>
      </c>
      <c r="S4" s="15">
        <v>0</v>
      </c>
      <c r="T4" s="9" t="s">
        <v>22</v>
      </c>
      <c r="U4" s="9" t="s">
        <v>23</v>
      </c>
    </row>
    <row r="5" spans="1:21" x14ac:dyDescent="0.25">
      <c r="A5" s="9" t="s">
        <v>33</v>
      </c>
      <c r="B5" s="9" t="s">
        <v>34</v>
      </c>
      <c r="C5" s="10">
        <v>45289</v>
      </c>
      <c r="D5" s="11">
        <v>125000</v>
      </c>
      <c r="E5" s="9" t="s">
        <v>24</v>
      </c>
      <c r="F5" s="9" t="s">
        <v>27</v>
      </c>
      <c r="G5" s="11">
        <v>125000</v>
      </c>
      <c r="H5" s="11">
        <v>47100</v>
      </c>
      <c r="I5" s="12">
        <f t="shared" si="0"/>
        <v>37.68</v>
      </c>
      <c r="J5" s="11">
        <v>130125</v>
      </c>
      <c r="K5" s="11">
        <f>G5-12525</f>
        <v>112475</v>
      </c>
      <c r="L5" s="11">
        <v>117600</v>
      </c>
      <c r="M5" s="13">
        <v>0</v>
      </c>
      <c r="N5" s="14">
        <v>0</v>
      </c>
      <c r="O5" s="15">
        <v>29.4</v>
      </c>
      <c r="P5" s="15">
        <v>29.4</v>
      </c>
      <c r="Q5" s="11">
        <f t="shared" si="1"/>
        <v>3825.6802721088438</v>
      </c>
      <c r="R5" s="16">
        <f t="shared" si="2"/>
        <v>8.7825534254105692E-2</v>
      </c>
      <c r="S5" s="15">
        <v>0</v>
      </c>
      <c r="T5" s="9" t="s">
        <v>22</v>
      </c>
      <c r="U5" s="9" t="s">
        <v>23</v>
      </c>
    </row>
    <row r="6" spans="1:21" x14ac:dyDescent="0.25">
      <c r="A6" s="17"/>
      <c r="B6" s="17"/>
      <c r="C6" s="18"/>
      <c r="D6" s="19"/>
      <c r="E6" s="17"/>
      <c r="F6" s="17"/>
      <c r="G6" s="19"/>
      <c r="H6" s="19"/>
      <c r="I6" s="20"/>
      <c r="J6" s="19"/>
      <c r="K6" s="19"/>
      <c r="L6" s="19"/>
      <c r="M6" s="21"/>
      <c r="N6" s="22"/>
      <c r="O6" s="23"/>
      <c r="P6" s="23"/>
      <c r="Q6" s="19"/>
      <c r="R6" s="24"/>
      <c r="S6" s="23"/>
      <c r="T6" s="17"/>
      <c r="U6" s="17"/>
    </row>
    <row r="7" spans="1:21" ht="15.75" thickBot="1" x14ac:dyDescent="0.3">
      <c r="A7" s="17"/>
      <c r="B7" s="17"/>
      <c r="C7" s="18"/>
      <c r="D7" s="19"/>
      <c r="E7" s="17"/>
      <c r="F7" s="17"/>
      <c r="G7" s="19"/>
      <c r="H7" s="19"/>
      <c r="I7" s="20"/>
      <c r="J7" s="19"/>
      <c r="K7" s="19"/>
      <c r="L7" s="19"/>
      <c r="M7" s="21"/>
      <c r="N7" s="22"/>
      <c r="O7" s="23"/>
      <c r="P7" s="23"/>
      <c r="Q7" s="19"/>
      <c r="R7" s="24"/>
      <c r="S7" s="23"/>
      <c r="T7" s="17"/>
      <c r="U7" s="17"/>
    </row>
    <row r="8" spans="1:21" ht="15.75" thickTop="1" x14ac:dyDescent="0.25">
      <c r="A8" s="33"/>
      <c r="B8" s="33"/>
      <c r="C8" s="34" t="s">
        <v>35</v>
      </c>
      <c r="D8" s="35">
        <f>+SUM(D2:D7)</f>
        <v>639900</v>
      </c>
      <c r="E8" s="33"/>
      <c r="F8" s="33"/>
      <c r="G8" s="35">
        <f>+SUM(G2:G7)</f>
        <v>639900</v>
      </c>
      <c r="H8" s="35">
        <f>+SUM(H2:H7)</f>
        <v>298500</v>
      </c>
      <c r="I8" s="36"/>
      <c r="J8" s="35">
        <f>+SUM(J2:J7)</f>
        <v>638999</v>
      </c>
      <c r="K8" s="35">
        <f>+SUM(K2:K7)</f>
        <v>552281</v>
      </c>
      <c r="L8" s="35">
        <f>+SUM(L2:L7)</f>
        <v>551380</v>
      </c>
      <c r="M8" s="37">
        <f>+SUM(M2:M7)</f>
        <v>0</v>
      </c>
      <c r="N8" s="38"/>
      <c r="O8" s="39">
        <f>+SUM(O2:O7)</f>
        <v>158.52000000000001</v>
      </c>
      <c r="P8" s="39">
        <f>+SUM(P2:P7)</f>
        <v>157.5</v>
      </c>
      <c r="Q8" s="35"/>
      <c r="R8" s="40"/>
      <c r="S8" s="39"/>
      <c r="T8" s="33"/>
      <c r="U8" s="33"/>
    </row>
    <row r="9" spans="1:21" x14ac:dyDescent="0.25">
      <c r="A9" s="25"/>
      <c r="B9" s="25"/>
      <c r="C9" s="26"/>
      <c r="D9" s="27"/>
      <c r="E9" s="25"/>
      <c r="F9" s="25"/>
      <c r="G9" s="27"/>
      <c r="H9" s="27" t="s">
        <v>36</v>
      </c>
      <c r="I9" s="28">
        <f>H8/G8*100</f>
        <v>46.647913736521332</v>
      </c>
      <c r="J9" s="27"/>
      <c r="K9" s="27"/>
      <c r="L9" s="27" t="s">
        <v>38</v>
      </c>
      <c r="M9" s="29"/>
      <c r="N9" s="30"/>
      <c r="O9" s="31" t="s">
        <v>38</v>
      </c>
      <c r="P9" s="31"/>
      <c r="Q9" s="27" t="s">
        <v>38</v>
      </c>
      <c r="R9" s="32"/>
      <c r="S9" s="31"/>
      <c r="T9" s="25"/>
      <c r="U9" s="25"/>
    </row>
    <row r="10" spans="1:21" x14ac:dyDescent="0.25">
      <c r="A10" s="41"/>
      <c r="B10" s="41"/>
      <c r="C10" s="42"/>
      <c r="D10" s="43"/>
      <c r="E10" s="41"/>
      <c r="F10" s="41"/>
      <c r="G10" s="43"/>
      <c r="H10" s="43" t="s">
        <v>37</v>
      </c>
      <c r="I10" s="44">
        <f>STDEV(I2:I7)</f>
        <v>11.483735972360446</v>
      </c>
      <c r="J10" s="43"/>
      <c r="K10" s="43"/>
      <c r="L10" s="43" t="s">
        <v>39</v>
      </c>
      <c r="M10" s="48" t="e">
        <f>K8/M8</f>
        <v>#DIV/0!</v>
      </c>
      <c r="N10" s="45"/>
      <c r="O10" s="46" t="s">
        <v>40</v>
      </c>
      <c r="P10" s="46">
        <f>K8/O8</f>
        <v>3483.9830936159474</v>
      </c>
      <c r="Q10" s="43" t="s">
        <v>41</v>
      </c>
      <c r="R10" s="47">
        <f>K8/O8/43560</f>
        <v>7.9981246409916149E-2</v>
      </c>
      <c r="S10" s="46"/>
      <c r="T10" s="41"/>
      <c r="U10" s="41"/>
    </row>
    <row r="13" spans="1:21" x14ac:dyDescent="0.25">
      <c r="O13" t="s">
        <v>42</v>
      </c>
    </row>
    <row r="14" spans="1:21" x14ac:dyDescent="0.25">
      <c r="P14" t="s">
        <v>43</v>
      </c>
    </row>
  </sheetData>
  <pageMargins left="0.25" right="0.25" top="0.75" bottom="0.75" header="0.3" footer="0.3"/>
  <pageSetup paperSize="5" orientation="landscape" r:id="rId1"/>
  <headerFooter>
    <oddHeader>&amp;LResidential &amp; Agriculture
40 acre parcels&amp;CHay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