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184261A-FEC6-4F26-9E00-EE3BBB0BFE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ac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O5" i="1"/>
  <c r="M5" i="1"/>
  <c r="L5" i="1"/>
  <c r="J5" i="1"/>
  <c r="H5" i="1"/>
  <c r="G5" i="1"/>
  <c r="D5" i="1"/>
  <c r="K3" i="1"/>
  <c r="Q3" i="1" s="1"/>
  <c r="I3" i="1"/>
  <c r="K2" i="1"/>
  <c r="S2" i="1" s="1"/>
  <c r="I2" i="1"/>
  <c r="I6" i="1" l="1"/>
  <c r="R3" i="1"/>
  <c r="S3" i="1"/>
  <c r="R2" i="1"/>
  <c r="Q2" i="1"/>
  <c r="I7" i="1"/>
  <c r="K5" i="1"/>
  <c r="S7" i="1" l="1"/>
  <c r="P7" i="1"/>
  <c r="M7" i="1"/>
</calcChain>
</file>

<file path=xl/sharedStrings.xml><?xml version="1.0" encoding="utf-8"?>
<sst xmlns="http://schemas.openxmlformats.org/spreadsheetml/2006/main" count="61" uniqueCount="48">
  <si>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</si>
  <si>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</si>
  <si>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</si>
  <si>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</si>
  <si>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</si>
  <si>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</si>
  <si>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</si>
  <si>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</si>
  <si>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</si>
  <si>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</si>
  <si>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</si>
  <si>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</si>
  <si>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</si>
  <si>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</si>
  <si>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</si>
  <si>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</si>
  <si>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</si>
  <si>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</si>
  <si>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</si>
  <si>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Other Parcels in Sale</t>
  </si>
  <si>
    <t>Land Table</t>
  </si>
  <si>
    <t>WD</t>
  </si>
  <si>
    <t>03-ARM'S LENGTH</t>
  </si>
  <si>
    <t/>
  </si>
  <si>
    <t>SECTION LOTS AND ACREAGE</t>
  </si>
  <si>
    <t>110-026-304-001-00</t>
  </si>
  <si>
    <t>1125 E HIGHWOOD RD</t>
  </si>
  <si>
    <t>110-036-100-006-00</t>
  </si>
  <si>
    <t>1750 E HIGHWOOD RD</t>
  </si>
  <si>
    <t>LC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</si>
  <si>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</si>
  <si>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</si>
  <si>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</si>
  <si>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</si>
  <si>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</si>
  <si>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</si>
  <si>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</si>
  <si>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Used $9000 per acre</t>
  </si>
  <si>
    <t>Outliers</t>
  </si>
  <si>
    <t>110-004-100-001-10</t>
  </si>
  <si>
    <t>984 LAKESHORE DR</t>
  </si>
  <si>
    <t>19-MULTI PARCEL ARM'S LENGTH</t>
  </si>
  <si>
    <t>110-272-000-043-00, 110-272-000-044-00</t>
  </si>
  <si>
    <t>110-009-400-001-02</t>
  </si>
  <si>
    <t>ELM ST OFF</t>
  </si>
  <si>
    <t>110-430-018-022-10</t>
  </si>
  <si>
    <t>110-026-400-005-00</t>
  </si>
  <si>
    <t>1776 N HAY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</si>
</sst>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view="pageLayout" topLeftCell="K1" zoomScaleNormal="100" workbookViewId="0">
      <selection activeCell="R11" sqref="R11"/>
    </sheetView>
  </sheetViews>
  <sheetFormatPr defaultRowHeight="15" x14ac:dyDescent="0.25"/>
  <cols>
    <col min="1" max="1" width="20.7109375" bestFit="1" customWidth="1" collapsed="1"/>
    <col min="2" max="2" width="27.7109375" bestFit="1" customWidth="1" collapsed="1"/>
    <col min="3" max="3" width="13.7109375" bestFit="1" customWidth="1" collapsed="1"/>
    <col min="4" max="4" width="11.7109375" bestFit="1" customWidth="1" collapsed="1"/>
    <col min="5" max="5" width="7" customWidth="1" collapsed="1"/>
    <col min="6" max="6" width="28.85546875" customWidth="1" collapsed="1"/>
    <col min="7" max="7" width="12.42578125" customWidth="1" collapsed="1"/>
    <col min="8" max="8" width="15.42578125" customWidth="1" collapsed="1"/>
    <col min="9" max="9" width="12.42578125" customWidth="1" collapsed="1"/>
    <col min="10" max="11" width="13.5703125" customWidth="1" collapsed="1"/>
    <col min="12" max="12" width="16.7109375" bestFit="1" customWidth="1" collapsed="1"/>
    <col min="13" max="13" width="13.7109375" bestFit="1" customWidth="1" collapsed="1"/>
    <col min="14" max="14" width="8.7109375" bestFit="1" customWidth="1" collapsed="1"/>
    <col min="15" max="15" width="16.7109375" bestFit="1" customWidth="1" collapsed="1"/>
    <col min="16" max="17" width="12.7109375" bestFit="1" customWidth="1" collapsed="1"/>
    <col min="18" max="18" width="12.28515625" customWidth="1" collapsed="1"/>
    <col min="19" max="19" width="12.42578125" customWidth="1" collapsed="1"/>
    <col min="20" max="20" width="19.5703125" style="58" customWidth="1" collapsed="1"/>
    <col min="21" max="21" width="28.5703125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3" t="s">
        <v>17</v>
      </c>
      <c r="S1" s="8" t="s">
        <v>18</v>
      </c>
      <c r="T1" s="52" t="s">
        <v>19</v>
      </c>
      <c r="U1" s="1" t="s">
        <v>20</v>
      </c>
    </row>
    <row r="2" spans="1:21" x14ac:dyDescent="0.25">
      <c r="A2" s="17" t="s">
        <v>25</v>
      </c>
      <c r="B2" s="17" t="s">
        <v>26</v>
      </c>
      <c r="C2" s="18">
        <v>44845</v>
      </c>
      <c r="D2" s="19">
        <v>179000</v>
      </c>
      <c r="E2" s="17" t="s">
        <v>21</v>
      </c>
      <c r="F2" s="17" t="s">
        <v>22</v>
      </c>
      <c r="G2" s="19">
        <v>179000</v>
      </c>
      <c r="H2" s="19">
        <v>69600</v>
      </c>
      <c r="I2" s="20">
        <f t="shared" ref="I2:I3" si="0">H2/G2*100</f>
        <v>38.882681564245807</v>
      </c>
      <c r="J2" s="19">
        <v>180321</v>
      </c>
      <c r="K2" s="19">
        <f>G2-170441</f>
        <v>8559</v>
      </c>
      <c r="L2" s="19">
        <v>9880</v>
      </c>
      <c r="M2" s="21">
        <v>150</v>
      </c>
      <c r="N2" s="22">
        <v>322.33999999999997</v>
      </c>
      <c r="O2" s="23">
        <v>1.1100000000000001</v>
      </c>
      <c r="P2" s="23">
        <v>1.1100000000000001</v>
      </c>
      <c r="Q2" s="19">
        <f t="shared" ref="Q2:Q3" si="1">K2/M2</f>
        <v>57.06</v>
      </c>
      <c r="R2" s="19">
        <f t="shared" ref="R2:R3" si="2">K2/O2</f>
        <v>7710.8108108108099</v>
      </c>
      <c r="S2" s="24">
        <f t="shared" ref="S2:S3" si="3">K2/O2/43560</f>
        <v>0.17701585883404064</v>
      </c>
      <c r="T2" s="53" t="s">
        <v>23</v>
      </c>
      <c r="U2" s="17" t="s">
        <v>24</v>
      </c>
    </row>
    <row r="3" spans="1:21" x14ac:dyDescent="0.25">
      <c r="A3" s="9" t="s">
        <v>27</v>
      </c>
      <c r="B3" s="9" t="s">
        <v>28</v>
      </c>
      <c r="C3" s="10">
        <v>45210</v>
      </c>
      <c r="D3" s="11">
        <v>45000</v>
      </c>
      <c r="E3" s="9" t="s">
        <v>29</v>
      </c>
      <c r="F3" s="9" t="s">
        <v>22</v>
      </c>
      <c r="G3" s="11">
        <v>45000</v>
      </c>
      <c r="H3" s="11">
        <v>14600</v>
      </c>
      <c r="I3" s="12">
        <f t="shared" si="0"/>
        <v>32.444444444444443</v>
      </c>
      <c r="J3" s="11">
        <v>52894</v>
      </c>
      <c r="K3" s="11">
        <f>G3-37894</f>
        <v>7106</v>
      </c>
      <c r="L3" s="11">
        <v>15000</v>
      </c>
      <c r="M3" s="13">
        <v>150</v>
      </c>
      <c r="N3" s="14">
        <v>223.6</v>
      </c>
      <c r="O3" s="15">
        <v>0.77</v>
      </c>
      <c r="P3" s="15">
        <v>0.77</v>
      </c>
      <c r="Q3" s="11">
        <f t="shared" si="1"/>
        <v>47.373333333333335</v>
      </c>
      <c r="R3" s="11">
        <f t="shared" si="2"/>
        <v>9228.5714285714275</v>
      </c>
      <c r="S3" s="16">
        <f t="shared" si="3"/>
        <v>0.21185884822248457</v>
      </c>
      <c r="T3" s="54" t="s">
        <v>23</v>
      </c>
      <c r="U3" s="9" t="s">
        <v>24</v>
      </c>
    </row>
    <row r="4" spans="1:21" x14ac:dyDescent="0.25">
      <c r="A4" s="17"/>
      <c r="B4" s="17"/>
      <c r="C4" s="18"/>
      <c r="D4" s="19"/>
      <c r="E4" s="17"/>
      <c r="F4" s="17"/>
      <c r="G4" s="19"/>
      <c r="H4" s="19"/>
      <c r="I4" s="20"/>
      <c r="J4" s="19"/>
      <c r="K4" s="19"/>
      <c r="L4" s="19"/>
      <c r="M4" s="21"/>
      <c r="N4" s="22"/>
      <c r="O4" s="23"/>
      <c r="P4" s="23"/>
      <c r="Q4" s="19"/>
      <c r="R4" s="19"/>
      <c r="S4" s="24"/>
      <c r="T4" s="53"/>
      <c r="U4" s="17"/>
    </row>
    <row r="5" spans="1:21" x14ac:dyDescent="0.25">
      <c r="A5" s="33"/>
      <c r="B5" s="33"/>
      <c r="C5" s="34" t="s">
        <v>30</v>
      </c>
      <c r="D5" s="35">
        <f>+SUM(D2:D4)</f>
        <v>224000</v>
      </c>
      <c r="E5" s="33"/>
      <c r="F5" s="33"/>
      <c r="G5" s="35">
        <f>+SUM(G2:G4)</f>
        <v>224000</v>
      </c>
      <c r="H5" s="35">
        <f>+SUM(H2:H4)</f>
        <v>84200</v>
      </c>
      <c r="I5" s="36"/>
      <c r="J5" s="35">
        <f>+SUM(J2:J4)</f>
        <v>233215</v>
      </c>
      <c r="K5" s="35">
        <f>+SUM(K2:K4)</f>
        <v>15665</v>
      </c>
      <c r="L5" s="35">
        <f>+SUM(L2:L4)</f>
        <v>24880</v>
      </c>
      <c r="M5" s="37">
        <f>+SUM(M2:M4)</f>
        <v>300</v>
      </c>
      <c r="N5" s="38"/>
      <c r="O5" s="39">
        <f>+SUM(O2:O4)</f>
        <v>1.8800000000000001</v>
      </c>
      <c r="P5" s="39">
        <f>+SUM(P2:P4)</f>
        <v>1.8800000000000001</v>
      </c>
      <c r="Q5" s="35"/>
      <c r="R5" s="35"/>
      <c r="S5" s="40"/>
      <c r="T5" s="55"/>
      <c r="U5" s="33"/>
    </row>
    <row r="6" spans="1:21" x14ac:dyDescent="0.25">
      <c r="A6" s="25"/>
      <c r="B6" s="25"/>
      <c r="C6" s="26"/>
      <c r="D6" s="27"/>
      <c r="E6" s="25"/>
      <c r="F6" s="25"/>
      <c r="G6" s="27"/>
      <c r="H6" s="27" t="s">
        <v>31</v>
      </c>
      <c r="I6" s="28">
        <f>H5/G5*100</f>
        <v>37.589285714285715</v>
      </c>
      <c r="J6" s="27"/>
      <c r="K6" s="27"/>
      <c r="L6" s="27" t="s">
        <v>33</v>
      </c>
      <c r="M6" s="29"/>
      <c r="N6" s="30"/>
      <c r="O6" s="31" t="s">
        <v>33</v>
      </c>
      <c r="P6" s="31"/>
      <c r="Q6" s="27"/>
      <c r="R6" s="27" t="s">
        <v>33</v>
      </c>
      <c r="S6" s="32"/>
      <c r="T6" s="56"/>
      <c r="U6" s="25"/>
    </row>
    <row r="7" spans="1:21" x14ac:dyDescent="0.25">
      <c r="A7" s="41"/>
      <c r="B7" s="41"/>
      <c r="C7" s="42"/>
      <c r="D7" s="43"/>
      <c r="E7" s="41"/>
      <c r="F7" s="41"/>
      <c r="G7" s="43"/>
      <c r="H7" s="43" t="s">
        <v>32</v>
      </c>
      <c r="I7" s="44">
        <f>STDEV(I2:I4)</f>
        <v>4.5525211262984913</v>
      </c>
      <c r="J7" s="43"/>
      <c r="K7" s="43"/>
      <c r="L7" s="43" t="s">
        <v>34</v>
      </c>
      <c r="M7" s="48">
        <f>K5/M5</f>
        <v>52.216666666666669</v>
      </c>
      <c r="N7" s="45"/>
      <c r="O7" s="46" t="s">
        <v>35</v>
      </c>
      <c r="P7" s="46">
        <f>K5/O5</f>
        <v>8332.4468085106382</v>
      </c>
      <c r="Q7" s="43"/>
      <c r="R7" s="43" t="s">
        <v>36</v>
      </c>
      <c r="S7" s="47">
        <f>K5/O5/43560</f>
        <v>0.19128665767930758</v>
      </c>
      <c r="T7" s="57"/>
      <c r="U7" s="41"/>
    </row>
    <row r="10" spans="1:21" x14ac:dyDescent="0.25">
      <c r="O10" t="s">
        <v>37</v>
      </c>
    </row>
    <row r="12" spans="1:21" x14ac:dyDescent="0.25">
      <c r="A12" t="s">
        <v>38</v>
      </c>
    </row>
    <row r="13" spans="1:21" ht="30" x14ac:dyDescent="0.25">
      <c r="A13" t="s">
        <v>39</v>
      </c>
      <c r="B13" t="s">
        <v>40</v>
      </c>
      <c r="C13" s="49">
        <v>45096</v>
      </c>
      <c r="D13" s="50">
        <v>165000</v>
      </c>
      <c r="E13" t="s">
        <v>21</v>
      </c>
      <c r="F13" t="s">
        <v>41</v>
      </c>
      <c r="G13" s="50">
        <v>165000</v>
      </c>
      <c r="H13" s="50">
        <v>60800</v>
      </c>
      <c r="I13">
        <v>36.85</v>
      </c>
      <c r="J13" s="50">
        <v>125970</v>
      </c>
      <c r="K13" s="50">
        <v>101506</v>
      </c>
      <c r="L13" s="50">
        <v>62476</v>
      </c>
      <c r="M13">
        <v>225.5</v>
      </c>
      <c r="N13">
        <v>585.79999999999995</v>
      </c>
      <c r="O13">
        <v>1</v>
      </c>
      <c r="P13">
        <v>0.42</v>
      </c>
      <c r="Q13" s="50">
        <v>450</v>
      </c>
      <c r="R13" s="50">
        <v>101405</v>
      </c>
      <c r="S13" s="51">
        <v>2.33</v>
      </c>
      <c r="T13" s="58" t="s">
        <v>42</v>
      </c>
      <c r="U13" t="s">
        <v>24</v>
      </c>
    </row>
    <row r="14" spans="1:21" x14ac:dyDescent="0.25">
      <c r="A14" t="s">
        <v>43</v>
      </c>
      <c r="B14" t="s">
        <v>44</v>
      </c>
      <c r="C14" s="49">
        <v>45838</v>
      </c>
      <c r="D14" s="50">
        <v>140000</v>
      </c>
      <c r="E14" t="s">
        <v>21</v>
      </c>
      <c r="F14" t="s">
        <v>22</v>
      </c>
      <c r="G14" s="50">
        <v>140000</v>
      </c>
      <c r="H14" s="50">
        <v>9500</v>
      </c>
      <c r="I14">
        <v>6.79</v>
      </c>
      <c r="J14" s="50">
        <v>114142</v>
      </c>
      <c r="K14" s="50">
        <v>69858</v>
      </c>
      <c r="L14" s="50">
        <v>44000</v>
      </c>
      <c r="M14">
        <v>0</v>
      </c>
      <c r="N14">
        <v>0</v>
      </c>
      <c r="O14">
        <v>0.91</v>
      </c>
      <c r="P14">
        <v>2.76</v>
      </c>
      <c r="Q14" t="e">
        <v>#DIV/0!</v>
      </c>
      <c r="R14" s="50">
        <v>76851</v>
      </c>
      <c r="S14" s="51">
        <v>1.76</v>
      </c>
      <c r="T14" s="58" t="s">
        <v>45</v>
      </c>
      <c r="U14" t="s">
        <v>24</v>
      </c>
    </row>
    <row r="15" spans="1:21" x14ac:dyDescent="0.25">
      <c r="A15" t="s">
        <v>46</v>
      </c>
      <c r="B15" t="s">
        <v>47</v>
      </c>
      <c r="C15" s="49">
        <v>45769</v>
      </c>
      <c r="D15" s="50">
        <v>105000</v>
      </c>
      <c r="E15" t="s">
        <v>21</v>
      </c>
      <c r="F15" t="s">
        <v>22</v>
      </c>
      <c r="G15" s="50">
        <v>105000</v>
      </c>
      <c r="H15" s="50">
        <v>42800</v>
      </c>
      <c r="I15">
        <v>40.76</v>
      </c>
      <c r="J15" s="50">
        <v>89070</v>
      </c>
      <c r="K15" s="50">
        <v>21510</v>
      </c>
      <c r="L15" s="50">
        <v>5580</v>
      </c>
      <c r="M15">
        <v>0</v>
      </c>
      <c r="N15">
        <v>0</v>
      </c>
      <c r="O15">
        <v>0.62</v>
      </c>
      <c r="P15">
        <v>0.62</v>
      </c>
      <c r="Q15" t="e">
        <v>#DIV/0!</v>
      </c>
      <c r="R15" s="50">
        <v>34694</v>
      </c>
      <c r="S15" s="51">
        <v>0.8</v>
      </c>
      <c r="U15" t="s">
        <v>24</v>
      </c>
    </row>
  </sheetData>
  <pageMargins left="0.25" right="0.25" top="0.75" bottom="0.75" header="0.3" footer="0.3"/>
  <pageSetup paperSize="5" orientation="landscape" r:id="rId1"/>
  <headerFooter>
    <oddHeader>&amp;LResidential Land
1 acre&amp;CHay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2026-01-21T17:54:12Z</cp:lastPrinted>
  <dcterms:created xsi:type="dcterms:W3CDTF">2026-01-21T17:50:04Z</dcterms:created>
  <dcterms:modified xsi:type="dcterms:W3CDTF">2026-02-19T16:22:40Z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