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DF41F8E-4D56-49DE-A853-5A23C92D94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5 ac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3" l="1"/>
  <c r="O10" i="3"/>
  <c r="M10" i="3"/>
  <c r="L10" i="3"/>
  <c r="J10" i="3"/>
  <c r="H10" i="3"/>
  <c r="G10" i="3"/>
  <c r="D10" i="3"/>
  <c r="K7" i="3"/>
  <c r="R7" i="3" s="1"/>
  <c r="I7" i="3"/>
  <c r="K6" i="3"/>
  <c r="R6" i="3" s="1"/>
  <c r="I6" i="3"/>
  <c r="K5" i="3"/>
  <c r="I5" i="3"/>
  <c r="K4" i="3"/>
  <c r="R4" i="3" s="1"/>
  <c r="I4" i="3"/>
  <c r="K3" i="3"/>
  <c r="R3" i="3" s="1"/>
  <c r="I3" i="3"/>
  <c r="K2" i="3"/>
  <c r="I2" i="3"/>
  <c r="Q3" i="3" l="1"/>
  <c r="I12" i="3"/>
  <c r="K10" i="3"/>
  <c r="P12" i="3" s="1"/>
  <c r="Q6" i="3"/>
  <c r="I11" i="3"/>
  <c r="Q5" i="3"/>
  <c r="R5" i="3"/>
  <c r="Q2" i="3"/>
  <c r="Q4" i="3"/>
  <c r="R2" i="3"/>
  <c r="Q7" i="3"/>
  <c r="R12" i="3" l="1"/>
  <c r="M12" i="3"/>
</calcChain>
</file>

<file path=xl/sharedStrings.xml><?xml version="1.0" encoding="utf-8"?>
<sst xmlns="http://schemas.openxmlformats.org/spreadsheetml/2006/main" count="66" uniqueCount="50">
  <si>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</si>
  <si>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</si>
  <si>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</si>
  <si>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</si>
  <si>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</si>
  <si>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</si>
  <si>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</si>
  <si>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</si>
  <si>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</si>
  <si>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</si>
  <si>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</si>
  <si>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</si>
  <si>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</si>
  <si>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</si>
  <si>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</si>
  <si>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</si>
  <si>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Dollars/Acre</t>
  </si>
  <si>
    <t>Dollars/SqFt</t>
  </si>
  <si>
    <t>Other Parcels in Sale</t>
  </si>
  <si>
    <t>Land Table</t>
  </si>
  <si>
    <t>PTA</t>
  </si>
  <si>
    <t>19-MULTI PARCEL ARM'S LENGTH</t>
  </si>
  <si>
    <t/>
  </si>
  <si>
    <t>SECTION LOTS AND ACREAGE</t>
  </si>
  <si>
    <t>WD</t>
  </si>
  <si>
    <t>OLD M-30</t>
  </si>
  <si>
    <t>03-ARM'S LENGTH</t>
  </si>
  <si>
    <t>110-004-300-002-00</t>
  </si>
  <si>
    <t>LC</t>
  </si>
  <si>
    <t>110-004-301-001-00</t>
  </si>
  <si>
    <t>110-011-300-005-00</t>
  </si>
  <si>
    <t>1155 HEIL RD</t>
  </si>
  <si>
    <t>110-022-400-007-00</t>
  </si>
  <si>
    <t>S WIEMAN RD</t>
  </si>
  <si>
    <t>110-028-300-004-02</t>
  </si>
  <si>
    <t>S M-30</t>
  </si>
  <si>
    <t>110-028-300-004-03, 110-028-300-004-04</t>
  </si>
  <si>
    <t>110-028-300-004-03</t>
  </si>
  <si>
    <t>2017 S M-30</t>
  </si>
  <si>
    <t>110-028-300-004-04, 110-028-300-004-02</t>
  </si>
  <si>
    <t>110-028-300-004-04</t>
  </si>
  <si>
    <t>110-028-300-004-03, 110-028-300-004-02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</si>
  <si>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</si>
  <si>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</si>
  <si>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</si>
  <si>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</si>
  <si>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</si>
  <si>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</si>
  <si>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</si>
  <si>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Used $6000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</si>
</sst>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3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6D6C-6640-4803-882F-DBFBCAEAF9BF}">
  <dimension ref="A1:T14"/>
  <sheetViews>
    <sheetView tabSelected="1" view="pageLayout" topLeftCell="J1" zoomScaleNormal="100" workbookViewId="0">
      <selection activeCell="N14" sqref="N14"/>
    </sheetView>
  </sheetViews>
  <sheetFormatPr defaultRowHeight="15" x14ac:dyDescent="0.25"/>
  <cols>
    <col min="1" max="1" width="20.7109375" bestFit="1" customWidth="1" collapsed="1"/>
    <col min="2" max="2" width="27.7109375" bestFit="1" customWidth="1" collapsed="1"/>
    <col min="3" max="3" width="13.7109375" bestFit="1" customWidth="1" collapsed="1"/>
    <col min="4" max="4" width="11.7109375" bestFit="1" customWidth="1" collapsed="1"/>
    <col min="5" max="5" width="7.7109375" bestFit="1" customWidth="1" collapsed="1"/>
    <col min="6" max="6" width="32.7109375" bestFit="1" customWidth="1" collapsed="1"/>
    <col min="7" max="7" width="12.7109375" bestFit="1" customWidth="1" collapsed="1"/>
    <col min="8" max="8" width="14.42578125" customWidth="1" collapsed="1"/>
    <col min="9" max="9" width="12" customWidth="1" collapsed="1"/>
    <col min="10" max="11" width="15.7109375" bestFit="1" customWidth="1" collapsed="1"/>
    <col min="12" max="12" width="16.7109375" bestFit="1" customWidth="1" collapsed="1"/>
    <col min="13" max="13" width="10.5703125" customWidth="1" collapsed="1"/>
    <col min="14" max="14" width="8.28515625" customWidth="1" collapsed="1"/>
    <col min="15" max="15" width="11.85546875" customWidth="1" collapsed="1"/>
    <col min="16" max="16" width="10.7109375" customWidth="1" collapsed="1"/>
    <col min="17" max="17" width="11.85546875" customWidth="1" collapsed="1"/>
    <col min="18" max="18" width="12.85546875" customWidth="1" collapsed="1"/>
    <col min="19" max="19" width="35.42578125" customWidth="1" collapsed="1"/>
    <col min="20" max="20" width="26.5703125" customWidth="1" collapsed="1"/>
  </cols>
  <sheetData>
    <row r="1" spans="1:20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8" t="s">
        <v>17</v>
      </c>
      <c r="S1" s="1" t="s">
        <v>18</v>
      </c>
      <c r="T1" s="1" t="s">
        <v>19</v>
      </c>
    </row>
    <row r="2" spans="1:20" x14ac:dyDescent="0.25">
      <c r="A2" s="17" t="s">
        <v>27</v>
      </c>
      <c r="B2" s="17" t="s">
        <v>25</v>
      </c>
      <c r="C2" s="18">
        <v>45769</v>
      </c>
      <c r="D2" s="19">
        <v>40000</v>
      </c>
      <c r="E2" s="17" t="s">
        <v>28</v>
      </c>
      <c r="F2" s="17" t="s">
        <v>21</v>
      </c>
      <c r="G2" s="19">
        <v>40000</v>
      </c>
      <c r="H2" s="19">
        <v>22700</v>
      </c>
      <c r="I2" s="20">
        <f t="shared" ref="I2:I7" si="0">H2/G2*100</f>
        <v>56.75</v>
      </c>
      <c r="J2" s="19">
        <v>45250</v>
      </c>
      <c r="K2" s="19">
        <f>G2-0</f>
        <v>40000</v>
      </c>
      <c r="L2" s="19">
        <v>45250</v>
      </c>
      <c r="M2" s="21">
        <v>0</v>
      </c>
      <c r="N2" s="22">
        <v>0</v>
      </c>
      <c r="O2" s="23">
        <v>7.05</v>
      </c>
      <c r="P2" s="23">
        <v>3.5</v>
      </c>
      <c r="Q2" s="19">
        <f t="shared" ref="Q2:Q7" si="1">K2/O2</f>
        <v>5673.7588652482273</v>
      </c>
      <c r="R2" s="24">
        <f t="shared" ref="R2:R7" si="2">K2/O2/43560</f>
        <v>0.13025158092856354</v>
      </c>
      <c r="S2" s="17" t="s">
        <v>29</v>
      </c>
      <c r="T2" s="17" t="s">
        <v>23</v>
      </c>
    </row>
    <row r="3" spans="1:20" x14ac:dyDescent="0.25">
      <c r="A3" s="9" t="s">
        <v>30</v>
      </c>
      <c r="B3" s="9" t="s">
        <v>31</v>
      </c>
      <c r="C3" s="10">
        <v>45610</v>
      </c>
      <c r="D3" s="11">
        <v>147000</v>
      </c>
      <c r="E3" s="9" t="s">
        <v>24</v>
      </c>
      <c r="F3" s="9" t="s">
        <v>26</v>
      </c>
      <c r="G3" s="11">
        <v>147000</v>
      </c>
      <c r="H3" s="11">
        <v>81100</v>
      </c>
      <c r="I3" s="12">
        <f t="shared" si="0"/>
        <v>55.170068027210881</v>
      </c>
      <c r="J3" s="11">
        <v>157079</v>
      </c>
      <c r="K3" s="11">
        <f>G3-129579</f>
        <v>17421</v>
      </c>
      <c r="L3" s="11">
        <v>27500</v>
      </c>
      <c r="M3" s="13">
        <v>0</v>
      </c>
      <c r="N3" s="14">
        <v>0</v>
      </c>
      <c r="O3" s="15">
        <v>4</v>
      </c>
      <c r="P3" s="15">
        <v>4</v>
      </c>
      <c r="Q3" s="11">
        <f t="shared" si="1"/>
        <v>4355.25</v>
      </c>
      <c r="R3" s="16">
        <f t="shared" si="2"/>
        <v>9.9982782369146012E-2</v>
      </c>
      <c r="S3" s="9" t="s">
        <v>22</v>
      </c>
      <c r="T3" s="9" t="s">
        <v>23</v>
      </c>
    </row>
    <row r="4" spans="1:20" x14ac:dyDescent="0.25">
      <c r="A4" s="17" t="s">
        <v>32</v>
      </c>
      <c r="B4" s="17" t="s">
        <v>33</v>
      </c>
      <c r="C4" s="18">
        <v>45384</v>
      </c>
      <c r="D4" s="19">
        <v>43000</v>
      </c>
      <c r="E4" s="17" t="s">
        <v>24</v>
      </c>
      <c r="F4" s="17" t="s">
        <v>26</v>
      </c>
      <c r="G4" s="19">
        <v>43000</v>
      </c>
      <c r="H4" s="19">
        <v>16800</v>
      </c>
      <c r="I4" s="20">
        <f t="shared" si="0"/>
        <v>39.069767441860463</v>
      </c>
      <c r="J4" s="19">
        <v>39720</v>
      </c>
      <c r="K4" s="19">
        <f>G4-0</f>
        <v>43000</v>
      </c>
      <c r="L4" s="19">
        <v>39720</v>
      </c>
      <c r="M4" s="21">
        <v>0</v>
      </c>
      <c r="N4" s="22">
        <v>0</v>
      </c>
      <c r="O4" s="23">
        <v>6.62</v>
      </c>
      <c r="P4" s="23">
        <v>6.62</v>
      </c>
      <c r="Q4" s="19">
        <f t="shared" si="1"/>
        <v>6495.4682779456189</v>
      </c>
      <c r="R4" s="24">
        <f t="shared" si="2"/>
        <v>0.1491154333779986</v>
      </c>
      <c r="S4" s="17" t="s">
        <v>22</v>
      </c>
      <c r="T4" s="17" t="s">
        <v>23</v>
      </c>
    </row>
    <row r="5" spans="1:20" x14ac:dyDescent="0.25">
      <c r="A5" s="9" t="s">
        <v>34</v>
      </c>
      <c r="B5" s="9" t="s">
        <v>35</v>
      </c>
      <c r="C5" s="10">
        <v>45902</v>
      </c>
      <c r="D5" s="11">
        <v>250000</v>
      </c>
      <c r="E5" s="9" t="s">
        <v>24</v>
      </c>
      <c r="F5" s="9" t="s">
        <v>21</v>
      </c>
      <c r="G5" s="11">
        <v>250000</v>
      </c>
      <c r="H5" s="11">
        <v>117200</v>
      </c>
      <c r="I5" s="12">
        <f t="shared" si="0"/>
        <v>46.88</v>
      </c>
      <c r="J5" s="11">
        <v>237771</v>
      </c>
      <c r="K5" s="11">
        <f>G5-120791</f>
        <v>129209</v>
      </c>
      <c r="L5" s="11">
        <v>116980</v>
      </c>
      <c r="M5" s="13">
        <v>0</v>
      </c>
      <c r="N5" s="14">
        <v>0</v>
      </c>
      <c r="O5" s="15">
        <v>19.28</v>
      </c>
      <c r="P5" s="15">
        <v>7.78</v>
      </c>
      <c r="Q5" s="11">
        <f t="shared" si="1"/>
        <v>6701.7116182572609</v>
      </c>
      <c r="R5" s="16">
        <f t="shared" si="2"/>
        <v>0.15385012897743941</v>
      </c>
      <c r="S5" s="9" t="s">
        <v>36</v>
      </c>
      <c r="T5" s="9" t="s">
        <v>23</v>
      </c>
    </row>
    <row r="6" spans="1:20" x14ac:dyDescent="0.25">
      <c r="A6" s="17" t="s">
        <v>37</v>
      </c>
      <c r="B6" s="17" t="s">
        <v>38</v>
      </c>
      <c r="C6" s="18">
        <v>45902</v>
      </c>
      <c r="D6" s="19">
        <v>250000</v>
      </c>
      <c r="E6" s="17" t="s">
        <v>20</v>
      </c>
      <c r="F6" s="17" t="s">
        <v>21</v>
      </c>
      <c r="G6" s="19">
        <v>250000</v>
      </c>
      <c r="H6" s="19">
        <v>117200</v>
      </c>
      <c r="I6" s="20">
        <f t="shared" si="0"/>
        <v>46.88</v>
      </c>
      <c r="J6" s="19">
        <v>237771</v>
      </c>
      <c r="K6" s="19">
        <f>G6-120791</f>
        <v>129209</v>
      </c>
      <c r="L6" s="19">
        <v>116980</v>
      </c>
      <c r="M6" s="21">
        <v>0</v>
      </c>
      <c r="N6" s="22">
        <v>0</v>
      </c>
      <c r="O6" s="23">
        <v>19.28</v>
      </c>
      <c r="P6" s="23">
        <v>7.8</v>
      </c>
      <c r="Q6" s="19">
        <f t="shared" si="1"/>
        <v>6701.7116182572609</v>
      </c>
      <c r="R6" s="24">
        <f t="shared" si="2"/>
        <v>0.15385012897743941</v>
      </c>
      <c r="S6" s="17" t="s">
        <v>39</v>
      </c>
      <c r="T6" s="17" t="s">
        <v>23</v>
      </c>
    </row>
    <row r="7" spans="1:20" x14ac:dyDescent="0.25">
      <c r="A7" s="9" t="s">
        <v>40</v>
      </c>
      <c r="B7" s="9" t="s">
        <v>35</v>
      </c>
      <c r="C7" s="10">
        <v>45902</v>
      </c>
      <c r="D7" s="11">
        <v>250000</v>
      </c>
      <c r="E7" s="9" t="s">
        <v>20</v>
      </c>
      <c r="F7" s="9" t="s">
        <v>21</v>
      </c>
      <c r="G7" s="11">
        <v>250000</v>
      </c>
      <c r="H7" s="11">
        <v>117200</v>
      </c>
      <c r="I7" s="12">
        <f t="shared" si="0"/>
        <v>46.88</v>
      </c>
      <c r="J7" s="11">
        <v>237771</v>
      </c>
      <c r="K7" s="11">
        <f>G7-120791</f>
        <v>129209</v>
      </c>
      <c r="L7" s="11">
        <v>116980</v>
      </c>
      <c r="M7" s="13">
        <v>0</v>
      </c>
      <c r="N7" s="14">
        <v>0</v>
      </c>
      <c r="O7" s="15">
        <v>19.28</v>
      </c>
      <c r="P7" s="15">
        <v>3.7</v>
      </c>
      <c r="Q7" s="11">
        <f t="shared" si="1"/>
        <v>6701.7116182572609</v>
      </c>
      <c r="R7" s="16">
        <f t="shared" si="2"/>
        <v>0.15385012897743941</v>
      </c>
      <c r="S7" s="9" t="s">
        <v>41</v>
      </c>
      <c r="T7" s="9" t="s">
        <v>23</v>
      </c>
    </row>
    <row r="9" spans="1:20" ht="15.75" thickBot="1" x14ac:dyDescent="0.3">
      <c r="A9" s="17"/>
      <c r="B9" s="17"/>
      <c r="C9" s="18"/>
      <c r="D9" s="19"/>
      <c r="E9" s="17"/>
      <c r="F9" s="17"/>
      <c r="G9" s="19"/>
      <c r="H9" s="19"/>
      <c r="I9" s="20"/>
      <c r="J9" s="19"/>
      <c r="K9" s="19"/>
      <c r="L9" s="19"/>
      <c r="M9" s="21"/>
      <c r="N9" s="22"/>
      <c r="O9" s="23"/>
      <c r="P9" s="23"/>
      <c r="Q9" s="19"/>
      <c r="R9" s="24"/>
      <c r="S9" s="17"/>
      <c r="T9" s="17"/>
    </row>
    <row r="10" spans="1:20" ht="15.75" thickTop="1" x14ac:dyDescent="0.25">
      <c r="A10" s="33"/>
      <c r="B10" s="33"/>
      <c r="C10" s="34" t="s">
        <v>42</v>
      </c>
      <c r="D10" s="35">
        <f>+SUM(D2:D9)</f>
        <v>980000</v>
      </c>
      <c r="E10" s="33"/>
      <c r="F10" s="33"/>
      <c r="G10" s="35">
        <f>+SUM(G2:G9)</f>
        <v>980000</v>
      </c>
      <c r="H10" s="35">
        <f>+SUM(H2:H9)</f>
        <v>472200</v>
      </c>
      <c r="I10" s="36"/>
      <c r="J10" s="35">
        <f>+SUM(J2:J9)</f>
        <v>955362</v>
      </c>
      <c r="K10" s="35">
        <f>+SUM(K2:K9)</f>
        <v>488048</v>
      </c>
      <c r="L10" s="35">
        <f>+SUM(L2:L9)</f>
        <v>463410</v>
      </c>
      <c r="M10" s="37">
        <f>+SUM(M2:M9)</f>
        <v>0</v>
      </c>
      <c r="N10" s="38"/>
      <c r="O10" s="39">
        <f>+SUM(O2:O9)</f>
        <v>75.510000000000005</v>
      </c>
      <c r="P10" s="39">
        <f>+SUM(P2:P9)</f>
        <v>33.400000000000006</v>
      </c>
      <c r="Q10" s="35"/>
      <c r="R10" s="40"/>
      <c r="S10" s="33"/>
      <c r="T10" s="33"/>
    </row>
    <row r="11" spans="1:20" x14ac:dyDescent="0.25">
      <c r="A11" s="25"/>
      <c r="B11" s="25"/>
      <c r="C11" s="26"/>
      <c r="D11" s="27"/>
      <c r="E11" s="25"/>
      <c r="F11" s="25"/>
      <c r="G11" s="27"/>
      <c r="H11" s="27" t="s">
        <v>43</v>
      </c>
      <c r="I11" s="28">
        <f>H10/G10*100</f>
        <v>48.183673469387756</v>
      </c>
      <c r="J11" s="27"/>
      <c r="K11" s="27"/>
      <c r="L11" s="27" t="s">
        <v>45</v>
      </c>
      <c r="M11" s="29"/>
      <c r="N11" s="30"/>
      <c r="O11" s="31" t="s">
        <v>45</v>
      </c>
      <c r="P11" s="31"/>
      <c r="Q11" s="27" t="s">
        <v>45</v>
      </c>
      <c r="R11" s="32"/>
      <c r="S11" s="25"/>
      <c r="T11" s="25"/>
    </row>
    <row r="12" spans="1:20" x14ac:dyDescent="0.25">
      <c r="A12" s="41"/>
      <c r="B12" s="41"/>
      <c r="C12" s="42"/>
      <c r="D12" s="43"/>
      <c r="E12" s="41"/>
      <c r="F12" s="41"/>
      <c r="G12" s="43"/>
      <c r="H12" s="43" t="s">
        <v>44</v>
      </c>
      <c r="I12" s="44">
        <f>STDEV(I2:I9)</f>
        <v>6.4697554534186628</v>
      </c>
      <c r="J12" s="43"/>
      <c r="K12" s="43"/>
      <c r="L12" s="43" t="s">
        <v>46</v>
      </c>
      <c r="M12" s="48" t="e">
        <f>K10/M10</f>
        <v>#DIV/0!</v>
      </c>
      <c r="N12" s="45"/>
      <c r="O12" s="46" t="s">
        <v>47</v>
      </c>
      <c r="P12" s="46">
        <f>K10/O10</f>
        <v>6463.3558469076943</v>
      </c>
      <c r="Q12" s="43" t="s">
        <v>48</v>
      </c>
      <c r="R12" s="47">
        <f>K10/O10/43560</f>
        <v>0.1483782334000848</v>
      </c>
      <c r="S12" s="41"/>
      <c r="T12" s="41"/>
    </row>
    <row r="14" spans="1:20" x14ac:dyDescent="0.25">
      <c r="O14" t="s">
        <v>49</v>
      </c>
    </row>
  </sheetData>
  <pageMargins left="0.25" right="0.25" top="0.75" bottom="0.75" header="0.3" footer="0.3"/>
  <pageSetup paperSize="5" orientation="landscape" r:id="rId1"/>
  <headerFooter>
    <oddHeader>&amp;LResidential
5 acres&amp;CHay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acre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2026-02-04T15:50:47Z</cp:lastPrinted>
  <dcterms:created xsi:type="dcterms:W3CDTF">2026-01-19T21:05:10Z</dcterms:created>
  <dcterms:modified xsi:type="dcterms:W3CDTF">2026-02-19T16:33:37Z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